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250"/>
  </bookViews>
  <sheets>
    <sheet name="PLANILHA" sheetId="5" r:id="rId1"/>
    <sheet name="CRONOGRAMA" sheetId="6" r:id="rId2"/>
  </sheets>
  <externalReferences>
    <externalReference r:id="rId3"/>
    <externalReference r:id="rId4"/>
  </externalReferences>
  <definedNames>
    <definedName name="a">#REF!</definedName>
    <definedName name="AA" hidden="1">{#N/A,#N/A,FALSE,"ALVENARIA";#N/A,#N/A,FALSE,"BLOCOS";#N/A,#N/A,FALSE,"CINTAS";#N/A,#N/A,FALSE,"CORTINA";#N/A,#N/A,FALSE,"LAJES";#N/A,#N/A,FALSE,"PILARES";#N/A,#N/A,FALSE,"VIGAS"}</definedName>
    <definedName name="AREA">#REF!</definedName>
    <definedName name="_xlnm.Print_Area" localSheetId="0">PLANILHA!$A$1:$H$36</definedName>
    <definedName name="B">#REF!</definedName>
    <definedName name="BDI">#REF!</definedName>
    <definedName name="CalculoFossa20" hidden="1">{#N/A,#N/A,FALSE,"ALVENARIA";#N/A,#N/A,FALSE,"BLOCOS";#N/A,#N/A,FALSE,"CINTAS";#N/A,#N/A,FALSE,"CORTINA";#N/A,#N/A,FALSE,"LAJES";#N/A,#N/A,FALSE,"PILARES";#N/A,#N/A,FALSE,"VIGAS"}</definedName>
    <definedName name="Cedro1COMPLETO" hidden="1">{#N/A,#N/A,FALSE,"ALVENARIA";#N/A,#N/A,FALSE,"BLOCOS";#N/A,#N/A,FALSE,"CINTAS";#N/A,#N/A,FALSE,"CORTINA";#N/A,#N/A,FALSE,"LAJES";#N/A,#N/A,FALSE,"PILARES";#N/A,#N/A,FALSE,"VIGAS"}</definedName>
    <definedName name="ciclovia" hidden="1">{#N/A,#N/A,FALSE,"ALVENARIA";#N/A,#N/A,FALSE,"BLOCOS";#N/A,#N/A,FALSE,"CINTAS";#N/A,#N/A,FALSE,"CORTINA";#N/A,#N/A,FALSE,"LAJES";#N/A,#N/A,FALSE,"PILARES";#N/A,#N/A,FALSE,"VIGAS"}</definedName>
    <definedName name="ciclovia2" hidden="1">{#N/A,#N/A,FALSE,"ALVENARIA";#N/A,#N/A,FALSE,"BLOCOS";#N/A,#N/A,FALSE,"CINTAS";#N/A,#N/A,FALSE,"CORTINA";#N/A,#N/A,FALSE,"LAJES";#N/A,#N/A,FALSE,"PILARES";#N/A,#N/A,FALSE,"VIGAS"}</definedName>
    <definedName name="ciclovia3" hidden="1">{#N/A,#N/A,FALSE,"ALVENARIA";#N/A,#N/A,FALSE,"BLOCOS";#N/A,#N/A,FALSE,"CINTAS";#N/A,#N/A,FALSE,"CORTINA";#N/A,#N/A,FALSE,"LAJES";#N/A,#N/A,FALSE,"PILARES";#N/A,#N/A,FALSE,"VIGAS"}</definedName>
    <definedName name="ciclovia4" hidden="1">{#N/A,#N/A,FALSE,"ALVENARIA";#N/A,#N/A,FALSE,"BLOCOS";#N/A,#N/A,FALSE,"CINTAS";#N/A,#N/A,FALSE,"CORTINA";#N/A,#N/A,FALSE,"LAJES";#N/A,#N/A,FALSE,"PILARES";#N/A,#N/A,FALSE,"VIGAS"}</definedName>
    <definedName name="ciclovia5" hidden="1">{#N/A,#N/A,FALSE,"ALVENARIA";#N/A,#N/A,FALSE,"BLOCOS";#N/A,#N/A,FALSE,"CINTAS";#N/A,#N/A,FALSE,"CORTINA";#N/A,#N/A,FALSE,"LAJES";#N/A,#N/A,FALSE,"PILARES";#N/A,#N/A,FALSE,"VIGAS"}</definedName>
    <definedName name="ciclovia6" hidden="1">{#N/A,#N/A,FALSE,"ALVENARIA";#N/A,#N/A,FALSE,"BLOCOS";#N/A,#N/A,FALSE,"CINTAS";#N/A,#N/A,FALSE,"CORTINA";#N/A,#N/A,FALSE,"LAJES";#N/A,#N/A,FALSE,"PILARES";#N/A,#N/A,FALSE,"VIGAS"}</definedName>
    <definedName name="ciclovia7" hidden="1">{#N/A,#N/A,FALSE,"ALVENARIA";#N/A,#N/A,FALSE,"BLOCOS";#N/A,#N/A,FALSE,"CINTAS";#N/A,#N/A,FALSE,"CORTINA";#N/A,#N/A,FALSE,"LAJES";#N/A,#N/A,FALSE,"PILARES";#N/A,#N/A,FALSE,"VIGAS"}</definedName>
    <definedName name="ciclovia8" hidden="1">{#N/A,#N/A,FALSE,"ALVENARIA";#N/A,#N/A,FALSE,"BLOCOS";#N/A,#N/A,FALSE,"CINTAS";#N/A,#N/A,FALSE,"CORTINA";#N/A,#N/A,FALSE,"LAJES";#N/A,#N/A,FALSE,"PILARES";#N/A,#N/A,FALSE,"VIGAS"}</definedName>
    <definedName name="cotação" hidden="1">{#N/A,#N/A,FALSE,"ALVENARIA";#N/A,#N/A,FALSE,"BLOCOS";#N/A,#N/A,FALSE,"CINTAS";#N/A,#N/A,FALSE,"CORTINA";#N/A,#N/A,FALSE,"LAJES";#N/A,#N/A,FALSE,"PILARES";#N/A,#N/A,FALSE,"VIGAS"}</definedName>
    <definedName name="ddd" hidden="1">{#N/A,#N/A,FALSE,"ALVENARIA";#N/A,#N/A,FALSE,"BLOCOS";#N/A,#N/A,FALSE,"CINTAS";#N/A,#N/A,FALSE,"CORTINA";#N/A,#N/A,FALSE,"LAJES";#N/A,#N/A,FALSE,"PILARES";#N/A,#N/A,FALSE,"VIGAS"}</definedName>
    <definedName name="DOLAR">[2]INSUMOS!$G$8</definedName>
    <definedName name="Fossa20" hidden="1">{#N/A,#N/A,FALSE,"ALVENARIA";#N/A,#N/A,FALSE,"BLOCOS";#N/A,#N/A,FALSE,"CINTAS";#N/A,#N/A,FALSE,"CORTINA";#N/A,#N/A,FALSE,"LAJES";#N/A,#N/A,FALSE,"PILARES";#N/A,#N/A,FALSE,"VIGAS"}</definedName>
    <definedName name="fran" hidden="1">{#N/A,#N/A,FALSE,"ALVENARIA";#N/A,#N/A,FALSE,"BLOCOS";#N/A,#N/A,FALSE,"CINTAS";#N/A,#N/A,FALSE,"CORTINA";#N/A,#N/A,FALSE,"LAJES";#N/A,#N/A,FALSE,"PILARES";#N/A,#N/A,FALSE,"VIGAS"}</definedName>
    <definedName name="mac" hidden="1">{#N/A,#N/A,FALSE,"ALVENARIA";#N/A,#N/A,FALSE,"BLOCOS";#N/A,#N/A,FALSE,"CINTAS";#N/A,#N/A,FALSE,"CORTINA";#N/A,#N/A,FALSE,"LAJES";#N/A,#N/A,FALSE,"PILARES";#N/A,#N/A,FALSE,"VIGAS"}</definedName>
    <definedName name="MACAHDO" hidden="1">{#N/A,#N/A,FALSE,"ALVENARIA";#N/A,#N/A,FALSE,"BLOCOS";#N/A,#N/A,FALSE,"CINTAS";#N/A,#N/A,FALSE,"CORTINA";#N/A,#N/A,FALSE,"LAJES";#N/A,#N/A,FALSE,"PILARES";#N/A,#N/A,FALSE,"VIGAS"}</definedName>
    <definedName name="MACHADO" hidden="1">{#N/A,#N/A,FALSE,"ALVENARIA";#N/A,#N/A,FALSE,"BLOCOS";#N/A,#N/A,FALSE,"CINTAS";#N/A,#N/A,FALSE,"CORTINA";#N/A,#N/A,FALSE,"LAJES";#N/A,#N/A,FALSE,"PILARES";#N/A,#N/A,FALSE,"VIGAS"}</definedName>
    <definedName name="noo" hidden="1">{#N/A,#N/A,FALSE,"ALVENARIA";#N/A,#N/A,FALSE,"BLOCOS";#N/A,#N/A,FALSE,"CINTAS";#N/A,#N/A,FALSE,"CORTINA";#N/A,#N/A,FALSE,"LAJES";#N/A,#N/A,FALSE,"PILARES";#N/A,#N/A,FALSE,"VIGAS"}</definedName>
    <definedName name="obra">#REF!</definedName>
    <definedName name="obra1">#REF!</definedName>
    <definedName name="obra2">#REF!</definedName>
    <definedName name="obra3">#REF!</definedName>
    <definedName name="obra4">#REF!</definedName>
    <definedName name="obra5">#REF!</definedName>
    <definedName name="orcamento" hidden="1">{#N/A,#N/A,FALSE,"ALVENARIA";#N/A,#N/A,FALSE,"BLOCOS";#N/A,#N/A,FALSE,"CINTAS";#N/A,#N/A,FALSE,"CORTINA";#N/A,#N/A,FALSE,"LAJES";#N/A,#N/A,FALSE,"PILARES";#N/A,#N/A,FALSE,"VIGAS"}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edreiro_de_acabamento">[2]INSUMOS!$B$11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_sub1">#REF!</definedName>
    <definedName name="_sub2">#REF!</definedName>
    <definedName name="_sub3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OT.P">#REF!</definedName>
    <definedName name="TOT1.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wrn.mode_lev.xls." hidden="1">{#N/A,#N/A,FALSE,"ALVENARIA";#N/A,#N/A,FALSE,"BLOCOS";#N/A,#N/A,FALSE,"CINTAS";#N/A,#N/A,FALSE,"CORTINA";#N/A,#N/A,FALSE,"LAJES";#N/A,#N/A,FALSE,"PILARES";#N/A,#N/A,FALSE,"VIGAS"}</definedName>
    <definedName name="x" hidden="1">{#N/A,#N/A,FALSE,"ALVENARIA";#N/A,#N/A,FALSE,"BLOCOS";#N/A,#N/A,FALSE,"CINTAS";#N/A,#N/A,FALSE,"CORTINA";#N/A,#N/A,FALSE,"LAJES";#N/A,#N/A,FALSE,"PILARES";#N/A,#N/A,FALSE,"VIGAS"}</definedName>
  </definedNames>
  <calcPr calcId="124519"/>
</workbook>
</file>

<file path=xl/calcChain.xml><?xml version="1.0" encoding="utf-8"?>
<calcChain xmlns="http://schemas.openxmlformats.org/spreadsheetml/2006/main">
  <c r="H24" i="5"/>
  <c r="G15"/>
  <c r="G16"/>
  <c r="G24"/>
  <c r="C21"/>
  <c r="G21"/>
  <c r="B23" i="6"/>
  <c r="G25" i="5"/>
  <c r="D9" i="6"/>
  <c r="B9"/>
  <c r="C9"/>
  <c r="A9"/>
  <c r="F8"/>
  <c r="B13"/>
  <c r="B15"/>
  <c r="B11"/>
  <c r="H25" i="5"/>
  <c r="H21"/>
  <c r="H22"/>
  <c r="E14" i="6"/>
  <c r="E18" s="1"/>
  <c r="H15" i="5"/>
  <c r="H16"/>
  <c r="H26"/>
  <c r="D16" i="6"/>
  <c r="E16"/>
  <c r="G16" s="1"/>
  <c r="D14"/>
  <c r="G14" s="1"/>
  <c r="H17" i="5"/>
  <c r="D12" i="6"/>
  <c r="G12" s="1"/>
  <c r="D18"/>
  <c r="H27" i="5"/>
  <c r="E8" i="6"/>
  <c r="G18" l="1"/>
</calcChain>
</file>

<file path=xl/sharedStrings.xml><?xml version="1.0" encoding="utf-8"?>
<sst xmlns="http://schemas.openxmlformats.org/spreadsheetml/2006/main" count="91" uniqueCount="74">
  <si>
    <t>ITEM</t>
  </si>
  <si>
    <t>DESCRIÇÃO</t>
  </si>
  <si>
    <t>QUANTIDADE</t>
  </si>
  <si>
    <t>UNIDADE</t>
  </si>
  <si>
    <t>PLANILHA ORÇAMENTÁRIA DE CUSTOS</t>
  </si>
  <si>
    <t>A N E X O   I I</t>
  </si>
  <si>
    <t>CÓDIGO</t>
  </si>
  <si>
    <t>DIRETA</t>
  </si>
  <si>
    <t>INDIRETA</t>
  </si>
  <si>
    <t>(    )</t>
  </si>
  <si>
    <t>PREÇO TOTAL</t>
  </si>
  <si>
    <t xml:space="preserve">FORMA DE EXECUÇÃO: </t>
  </si>
  <si>
    <t>Carimbo e assinatura do prefeito</t>
  </si>
  <si>
    <t>IIO-PLA-005</t>
  </si>
  <si>
    <t>(  X   )</t>
  </si>
  <si>
    <t>PRAZO DE EXECUÇÃO:  2 MESES</t>
  </si>
  <si>
    <t>A N E X O   I I I</t>
  </si>
  <si>
    <t>CRONOGRAMA FÍSICO-FINANCEIRO</t>
  </si>
  <si>
    <t>ETAPAS/DESCRIÇÃO</t>
  </si>
  <si>
    <t>FÍSICO/ FINANCEIRO</t>
  </si>
  <si>
    <t>MÊS 1</t>
  </si>
  <si>
    <t>MÊS 2</t>
  </si>
  <si>
    <t>TOTAL  ETAPAS</t>
  </si>
  <si>
    <t>Físico %</t>
  </si>
  <si>
    <t>Financeiro</t>
  </si>
  <si>
    <t>PRAZO DA OBRA: 2 meses</t>
  </si>
  <si>
    <t xml:space="preserve">VALOR DO CONVÊNIO: </t>
  </si>
  <si>
    <t>SERVIÇOS PRELIMINARES</t>
  </si>
  <si>
    <t>SERVIÇOS COMPLEMENTARES</t>
  </si>
  <si>
    <t>MEIO-FIO DE CONCRETO PRÉ-MOLDADO TIPO A - (12 X 16,7 X 35) CM</t>
  </si>
  <si>
    <t>1.1</t>
  </si>
  <si>
    <t>2.1</t>
  </si>
  <si>
    <t>3.1</t>
  </si>
  <si>
    <t xml:space="preserve">TOTAL GERAL DA OBRA = </t>
  </si>
  <si>
    <t>FOLHA Nº: 1/1</t>
  </si>
  <si>
    <t>Assinatura do Prefeito</t>
  </si>
  <si>
    <t>m</t>
  </si>
  <si>
    <t>3.2</t>
  </si>
  <si>
    <t>unid.</t>
  </si>
  <si>
    <t>SARJETA TIPO 1 - 50 X 5 CM, I = 3 %, PADRÃO DEOP-MG</t>
  </si>
  <si>
    <t>DRE-SAR-005</t>
  </si>
  <si>
    <t xml:space="preserve">Total item 1 = </t>
  </si>
  <si>
    <t xml:space="preserve">Total item 2 = </t>
  </si>
  <si>
    <t>Total item 3 =</t>
  </si>
  <si>
    <t xml:space="preserve">DATA: </t>
  </si>
  <si>
    <t>m2</t>
  </si>
  <si>
    <t xml:space="preserve">OBRA: </t>
  </si>
  <si>
    <t xml:space="preserve">LOCAL: </t>
  </si>
  <si>
    <t>1.2</t>
  </si>
  <si>
    <t>Ruas José Dias Ferraz, Vereador Hélio Tafuri e Francisco Afonso Filho (trecho)</t>
  </si>
  <si>
    <t>PREFEITURA: DESTERRO DO MELO/MG</t>
  </si>
  <si>
    <t>ISS (Construção de Rodovias)</t>
  </si>
  <si>
    <r>
      <t xml:space="preserve">FORNECIMENTO E COLOCAÇÃO DE PLACA DE OBRA EM CHAPA GALVANIZADA (3,00 X 1,50 M) - EM CHAPA GALVANIZADA 0,26 AFIXADAS COM REBITES 540 E PARAFUSOS 3/8, EM ESTRUTURA METÁLICA VIGA U 2" ENRIJECIDA COM METALON 20 X 20, SUPORTE EM EUCALIPTO AUTOCLAVADO PINTADAS NE FRENTE E NO VERSO COM FUNDO ANTICORROSIVO E TINTA AUTOMOTIVA. (FRENTE: PINTURA AUTOMOTIVA FUNDO AZUL, TEXTO: PLOTTER DE RECORTE PELÍCULA BRANCA E PARTE INFERIOR: APLICAÇÃO DAS MARCAS EM COR </t>
    </r>
    <r>
      <rPr>
        <b/>
        <sz val="9"/>
        <rFont val="Century Gothic"/>
        <family val="2"/>
      </rPr>
      <t>CONFORME MANUAL DE IDENTIDADE VISUAL DO GOVERNO DE MINAS</t>
    </r>
  </si>
  <si>
    <t>Engenheiro Civil - CREA: 17.895/D</t>
  </si>
  <si>
    <t>REGIÃO/MÊS DE REFERÊNCIA: SETOP Leste/DEZ-2013 (com desoneração) // SINAPI Composições/FEV-14 (com desoneração)</t>
  </si>
  <si>
    <t>BDI</t>
  </si>
  <si>
    <t>PREÇO UNITÁRIO S/ BDI</t>
  </si>
  <si>
    <t>PREÇO UNITÁRIO C/ BDI</t>
  </si>
  <si>
    <r>
      <t xml:space="preserve">FORNECIMENTO E COLOCAÇÃO DE PLACA DE OBRA EM CHAPA GALVANIZADA (3,00 X 1,50 M) - EM CHAPA GALVANIZADA 0,26 AFIXADAS COM REBITES 540 E PARAFUSOS 3/8, EM ESTRUTURA METÁLICA VIGA U 2" ENRIJECIDA COM METALON 20 X 20, SUPORTE EM EUCALIPTO AUTOCLAVADO PINTADAS NE FRENTE E NO VERSO COM FUNDO ANTICORROSIVO E TINTA AUTOMOTIVA, </t>
    </r>
    <r>
      <rPr>
        <b/>
        <sz val="9"/>
        <rFont val="Century Gothic"/>
        <family val="2"/>
      </rPr>
      <t>CONFORME IDENTIDADE VISUAL DO ÓRGÃO FINANCIADOR</t>
    </r>
  </si>
  <si>
    <t>2.2</t>
  </si>
  <si>
    <t>m3</t>
  </si>
  <si>
    <t>2.3</t>
  </si>
  <si>
    <t>REGULARIZAÇÃO DO SUBLEITO COM PROCTOR NORMAL</t>
  </si>
  <si>
    <t>PAVIMENTAÇÃO</t>
  </si>
  <si>
    <t>OBR-VIA-125*</t>
  </si>
  <si>
    <t>OBR-VIA-145*</t>
  </si>
  <si>
    <t>COMPOSIÇÃO 01</t>
  </si>
  <si>
    <t>TOTAL GERAL DA OBRA</t>
  </si>
  <si>
    <t>Calçamento em blocket hexagonal de concreto e serviços complementares das ruas do Loteamento Dias e Av. Francisco Afonso Filho</t>
  </si>
  <si>
    <t>EXECUÇÃO DE BASE DE SOLO ESTABILIZADO GRANULOMETRICAMENTE SEM MISTURA COM PROCTOR INTERMEDIÁRIO, INCLUINDO ESCAVAÇÃO, CARGA, DESCARGA, ESPALHAMENTO E COMPACTAÇÃO DO MATERIAL, INCLUSIVE AQUISIÇÃO E TRANSPORTE DO MATERIAL</t>
  </si>
  <si>
    <t>(*) Os serviços dos itens 2.1, 2.2 e 3.1 serão executados pela Prefeitura na modalidade de obras e serviços (OS)</t>
  </si>
  <si>
    <t>COMPOSIÇÃO 02</t>
  </si>
  <si>
    <t>prefeitura</t>
  </si>
  <si>
    <t>EMPRESA</t>
  </si>
</sst>
</file>

<file path=xl/styles.xml><?xml version="1.0" encoding="utf-8"?>
<styleSheet xmlns="http://schemas.openxmlformats.org/spreadsheetml/2006/main">
  <numFmts count="4">
    <numFmt numFmtId="44" formatCode="_(&quot;R$ &quot;* #,##0.00_);_(&quot;R$ &quot;* \(#,##0.00\);_(&quot;R$ &quot;* &quot;-&quot;??_);_(@_)"/>
    <numFmt numFmtId="43" formatCode="_(* #,##0.00_);_(* \(#,##0.00\);_(* &quot;-&quot;??_);_(@_)"/>
    <numFmt numFmtId="176" formatCode="&quot;R$ &quot;#,##0.00"/>
    <numFmt numFmtId="187" formatCode="_([$€-2]* #,##0.00_);_([$€-2]* \(#,##0.00\);_([$€-2]* &quot;-&quot;??_)"/>
  </numFmts>
  <fonts count="25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  <font>
      <b/>
      <sz val="10"/>
      <name val="Times New Roman"/>
      <family val="1"/>
    </font>
    <font>
      <b/>
      <sz val="12"/>
      <color indexed="8"/>
      <name val="Century Gothic"/>
      <family val="2"/>
    </font>
    <font>
      <sz val="10"/>
      <color indexed="8"/>
      <name val="Century Gothic"/>
      <family val="2"/>
    </font>
    <font>
      <b/>
      <sz val="10"/>
      <color indexed="8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b/>
      <sz val="9"/>
      <color indexed="8"/>
      <name val="Century Gothic"/>
      <family val="2"/>
    </font>
    <font>
      <sz val="9"/>
      <name val="Century Gothic"/>
      <family val="2"/>
    </font>
    <font>
      <b/>
      <sz val="12"/>
      <name val="Century Gothic"/>
      <family val="2"/>
    </font>
    <font>
      <sz val="10"/>
      <name val="Century Gothic"/>
      <family val="2"/>
    </font>
    <font>
      <sz val="9"/>
      <color indexed="8"/>
      <name val="Century Gothic"/>
      <family val="2"/>
    </font>
    <font>
      <b/>
      <sz val="9"/>
      <name val="Times New Roman"/>
      <family val="1"/>
    </font>
    <font>
      <sz val="8"/>
      <color indexed="8"/>
      <name val="Century Gothic"/>
      <family val="2"/>
    </font>
    <font>
      <sz val="8"/>
      <name val="Century Gothic"/>
      <family val="2"/>
    </font>
    <font>
      <b/>
      <sz val="9"/>
      <color rgb="FFFF0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18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2" borderId="1">
      <alignment wrapText="1"/>
    </xf>
    <xf numFmtId="0" fontId="21" fillId="2" borderId="1">
      <alignment wrapText="1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32"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3" borderId="2" xfId="0" applyFill="1" applyBorder="1"/>
    <xf numFmtId="0" fontId="0" fillId="3" borderId="0" xfId="0" applyFill="1" applyBorder="1"/>
    <xf numFmtId="0" fontId="0" fillId="3" borderId="0" xfId="0" applyFill="1" applyBorder="1" applyAlignment="1">
      <alignment wrapText="1"/>
    </xf>
    <xf numFmtId="0" fontId="0" fillId="3" borderId="3" xfId="0" applyFill="1" applyBorder="1"/>
    <xf numFmtId="0" fontId="6" fillId="3" borderId="2" xfId="0" applyFont="1" applyFill="1" applyBorder="1" applyAlignment="1">
      <alignment wrapText="1"/>
    </xf>
    <xf numFmtId="0" fontId="0" fillId="0" borderId="4" xfId="0" applyBorder="1" applyAlignment="1">
      <alignment vertical="center"/>
    </xf>
    <xf numFmtId="0" fontId="6" fillId="3" borderId="0" xfId="0" applyFont="1" applyFill="1" applyBorder="1" applyAlignment="1">
      <alignment wrapText="1"/>
    </xf>
    <xf numFmtId="0" fontId="6" fillId="3" borderId="2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5" xfId="0" applyFill="1" applyBorder="1" applyAlignment="1">
      <alignment wrapText="1"/>
    </xf>
    <xf numFmtId="0" fontId="8" fillId="0" borderId="0" xfId="0" applyFont="1"/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/>
    <xf numFmtId="0" fontId="10" fillId="0" borderId="0" xfId="0" applyFont="1" applyBorder="1" applyAlignment="1">
      <alignment horizontal="center"/>
    </xf>
    <xf numFmtId="0" fontId="0" fillId="0" borderId="0" xfId="0" applyBorder="1"/>
    <xf numFmtId="44" fontId="0" fillId="0" borderId="0" xfId="0" applyNumberFormat="1"/>
    <xf numFmtId="0" fontId="6" fillId="3" borderId="4" xfId="0" applyFont="1" applyFill="1" applyBorder="1" applyAlignment="1">
      <alignment wrapText="1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49" fontId="16" fillId="2" borderId="14" xfId="0" applyNumberFormat="1" applyFont="1" applyFill="1" applyBorder="1" applyAlignment="1">
      <alignment horizontal="center" vertical="center" wrapText="1"/>
    </xf>
    <xf numFmtId="4" fontId="17" fillId="0" borderId="15" xfId="0" applyNumberFormat="1" applyFont="1" applyFill="1" applyBorder="1" applyAlignment="1">
      <alignment horizontal="center" vertical="center" wrapText="1"/>
    </xf>
    <xf numFmtId="44" fontId="15" fillId="2" borderId="16" xfId="2" applyFont="1" applyFill="1" applyBorder="1" applyAlignment="1">
      <alignment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/>
      <protection locked="0" hidden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4" fontId="17" fillId="0" borderId="18" xfId="2" applyFont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horizontal="center" vertical="center" wrapText="1"/>
    </xf>
    <xf numFmtId="44" fontId="17" fillId="0" borderId="19" xfId="2" applyFont="1" applyBorder="1" applyAlignment="1">
      <alignment horizontal="center" vertical="center" wrapText="1"/>
    </xf>
    <xf numFmtId="44" fontId="17" fillId="0" borderId="1" xfId="2" applyFont="1" applyFill="1" applyBorder="1" applyAlignment="1">
      <alignment horizontal="center" vertical="center" wrapText="1"/>
    </xf>
    <xf numFmtId="44" fontId="15" fillId="4" borderId="16" xfId="2" applyFont="1" applyFill="1" applyBorder="1" applyAlignment="1">
      <alignment horizontal="center" vertical="center" wrapText="1"/>
    </xf>
    <xf numFmtId="44" fontId="17" fillId="0" borderId="19" xfId="2" applyFont="1" applyFill="1" applyBorder="1" applyAlignment="1">
      <alignment horizontal="center" vertical="center" wrapText="1"/>
    </xf>
    <xf numFmtId="0" fontId="19" fillId="3" borderId="2" xfId="0" applyFont="1" applyFill="1" applyBorder="1"/>
    <xf numFmtId="0" fontId="19" fillId="3" borderId="0" xfId="0" applyFont="1" applyFill="1" applyBorder="1"/>
    <xf numFmtId="0" fontId="19" fillId="3" borderId="0" xfId="0" applyFont="1" applyFill="1" applyBorder="1" applyAlignment="1">
      <alignment wrapText="1"/>
    </xf>
    <xf numFmtId="0" fontId="19" fillId="3" borderId="3" xfId="0" applyFont="1" applyFill="1" applyBorder="1"/>
    <xf numFmtId="0" fontId="14" fillId="3" borderId="20" xfId="0" applyFont="1" applyFill="1" applyBorder="1" applyAlignment="1">
      <alignment vertical="center"/>
    </xf>
    <xf numFmtId="0" fontId="14" fillId="3" borderId="21" xfId="0" applyFont="1" applyFill="1" applyBorder="1" applyAlignment="1">
      <alignment vertical="center"/>
    </xf>
    <xf numFmtId="44" fontId="14" fillId="3" borderId="21" xfId="2" applyFont="1" applyFill="1" applyBorder="1" applyAlignment="1">
      <alignment horizontal="center" vertical="center"/>
    </xf>
    <xf numFmtId="14" fontId="14" fillId="3" borderId="22" xfId="0" applyNumberFormat="1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9" fontId="20" fillId="3" borderId="23" xfId="0" applyNumberFormat="1" applyFont="1" applyFill="1" applyBorder="1" applyAlignment="1">
      <alignment horizontal="center" vertical="top" wrapText="1"/>
    </xf>
    <xf numFmtId="9" fontId="17" fillId="3" borderId="23" xfId="5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10" fontId="17" fillId="3" borderId="24" xfId="0" applyNumberFormat="1" applyFont="1" applyFill="1" applyBorder="1" applyAlignment="1">
      <alignment horizontal="center" vertical="top" wrapText="1"/>
    </xf>
    <xf numFmtId="49" fontId="20" fillId="3" borderId="1" xfId="0" applyNumberFormat="1" applyFont="1" applyFill="1" applyBorder="1" applyAlignment="1">
      <alignment horizontal="center" vertical="top" wrapText="1"/>
    </xf>
    <xf numFmtId="44" fontId="17" fillId="3" borderId="1" xfId="0" applyNumberFormat="1" applyFont="1" applyFill="1" applyBorder="1" applyAlignment="1">
      <alignment horizontal="center" vertical="center"/>
    </xf>
    <xf numFmtId="4" fontId="17" fillId="2" borderId="0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44" fontId="20" fillId="3" borderId="18" xfId="0" applyNumberFormat="1" applyFont="1" applyFill="1" applyBorder="1" applyAlignment="1">
      <alignment horizontal="center" vertical="center" wrapText="1"/>
    </xf>
    <xf numFmtId="9" fontId="17" fillId="3" borderId="1" xfId="5" applyFont="1" applyFill="1" applyBorder="1" applyAlignment="1">
      <alignment horizontal="center" vertical="center"/>
    </xf>
    <xf numFmtId="9" fontId="17" fillId="0" borderId="1" xfId="0" applyNumberFormat="1" applyFont="1" applyBorder="1" applyAlignment="1">
      <alignment horizontal="center" vertical="center"/>
    </xf>
    <xf numFmtId="10" fontId="20" fillId="3" borderId="18" xfId="0" applyNumberFormat="1" applyFont="1" applyFill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/>
    </xf>
    <xf numFmtId="49" fontId="20" fillId="3" borderId="19" xfId="0" applyNumberFormat="1" applyFont="1" applyFill="1" applyBorder="1" applyAlignment="1">
      <alignment horizontal="center" vertical="top" wrapText="1"/>
    </xf>
    <xf numFmtId="44" fontId="17" fillId="3" borderId="19" xfId="0" applyNumberFormat="1" applyFont="1" applyFill="1" applyBorder="1" applyAlignment="1">
      <alignment horizontal="center" vertical="center"/>
    </xf>
    <xf numFmtId="44" fontId="20" fillId="3" borderId="25" xfId="0" applyNumberFormat="1" applyFont="1" applyFill="1" applyBorder="1" applyAlignment="1">
      <alignment horizontal="center" vertical="center" wrapText="1"/>
    </xf>
    <xf numFmtId="49" fontId="16" fillId="3" borderId="26" xfId="0" applyNumberFormat="1" applyFont="1" applyFill="1" applyBorder="1" applyAlignment="1">
      <alignment horizontal="center" vertical="top" wrapText="1"/>
    </xf>
    <xf numFmtId="10" fontId="16" fillId="3" borderId="27" xfId="0" applyNumberFormat="1" applyFont="1" applyFill="1" applyBorder="1" applyAlignment="1">
      <alignment horizontal="center" vertical="top" wrapText="1"/>
    </xf>
    <xf numFmtId="0" fontId="15" fillId="2" borderId="27" xfId="0" applyFont="1" applyFill="1" applyBorder="1" applyAlignment="1">
      <alignment horizontal="center" vertical="center"/>
    </xf>
    <xf numFmtId="10" fontId="16" fillId="3" borderId="28" xfId="0" applyNumberFormat="1" applyFont="1" applyFill="1" applyBorder="1" applyAlignment="1">
      <alignment horizontal="center" vertical="top" wrapText="1"/>
    </xf>
    <xf numFmtId="49" fontId="16" fillId="3" borderId="29" xfId="0" applyNumberFormat="1" applyFont="1" applyFill="1" applyBorder="1" applyAlignment="1">
      <alignment horizontal="center" vertical="top" wrapText="1"/>
    </xf>
    <xf numFmtId="44" fontId="16" fillId="3" borderId="30" xfId="0" applyNumberFormat="1" applyFont="1" applyFill="1" applyBorder="1" applyAlignment="1">
      <alignment horizontal="center" vertical="top" wrapText="1"/>
    </xf>
    <xf numFmtId="176" fontId="16" fillId="2" borderId="30" xfId="0" applyNumberFormat="1" applyFont="1" applyFill="1" applyBorder="1" applyAlignment="1">
      <alignment horizontal="center" vertical="top" wrapText="1"/>
    </xf>
    <xf numFmtId="44" fontId="16" fillId="3" borderId="31" xfId="0" applyNumberFormat="1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vertical="center" wrapText="1"/>
    </xf>
    <xf numFmtId="0" fontId="15" fillId="3" borderId="33" xfId="0" applyFont="1" applyFill="1" applyBorder="1" applyAlignment="1">
      <alignment vertical="center" wrapText="1"/>
    </xf>
    <xf numFmtId="0" fontId="15" fillId="3" borderId="29" xfId="0" applyFont="1" applyFill="1" applyBorder="1" applyAlignment="1">
      <alignment vertical="center" wrapText="1"/>
    </xf>
    <xf numFmtId="0" fontId="15" fillId="3" borderId="34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 applyProtection="1">
      <alignment horizontal="center" vertical="center"/>
      <protection locked="0" hidden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3" xfId="0" applyNumberFormat="1" applyFont="1" applyFill="1" applyBorder="1" applyAlignment="1">
      <alignment horizontal="center" vertical="center" wrapText="1"/>
    </xf>
    <xf numFmtId="4" fontId="17" fillId="0" borderId="23" xfId="0" applyNumberFormat="1" applyFont="1" applyFill="1" applyBorder="1" applyAlignment="1">
      <alignment horizontal="center" vertical="center" wrapText="1"/>
    </xf>
    <xf numFmtId="44" fontId="17" fillId="0" borderId="23" xfId="2" applyFont="1" applyBorder="1" applyAlignment="1">
      <alignment horizontal="center" vertical="center" wrapText="1"/>
    </xf>
    <xf numFmtId="10" fontId="13" fillId="0" borderId="10" xfId="6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44" fontId="17" fillId="0" borderId="27" xfId="3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left" vertical="center" wrapText="1"/>
    </xf>
    <xf numFmtId="44" fontId="17" fillId="0" borderId="25" xfId="2" applyFont="1" applyBorder="1" applyAlignment="1">
      <alignment horizontal="center" vertical="center" wrapText="1"/>
    </xf>
    <xf numFmtId="44" fontId="17" fillId="0" borderId="23" xfId="3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left" vertical="center" wrapText="1"/>
    </xf>
    <xf numFmtId="0" fontId="17" fillId="0" borderId="1" xfId="4" applyNumberFormat="1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10" fontId="13" fillId="0" borderId="6" xfId="5" applyNumberFormat="1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44" fontId="17" fillId="0" borderId="24" xfId="2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44" fontId="15" fillId="2" borderId="16" xfId="2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vertical="center" wrapText="1"/>
    </xf>
    <xf numFmtId="44" fontId="24" fillId="0" borderId="0" xfId="2" applyFont="1" applyFill="1" applyBorder="1" applyAlignment="1">
      <alignment horizontal="center" vertical="center" wrapText="1"/>
    </xf>
    <xf numFmtId="0" fontId="23" fillId="0" borderId="19" xfId="0" applyFont="1" applyFill="1" applyBorder="1" applyAlignment="1" applyProtection="1">
      <alignment horizontal="center" vertical="center"/>
      <protection locked="0" hidden="1"/>
    </xf>
    <xf numFmtId="0" fontId="15" fillId="0" borderId="1" xfId="4" applyFont="1" applyFill="1" applyBorder="1" applyAlignment="1" applyProtection="1">
      <alignment horizontal="center" vertical="center"/>
      <protection locked="0" hidden="1"/>
    </xf>
    <xf numFmtId="0" fontId="17" fillId="5" borderId="17" xfId="0" applyFont="1" applyFill="1" applyBorder="1" applyAlignment="1">
      <alignment horizontal="center" vertical="center" wrapText="1"/>
    </xf>
    <xf numFmtId="0" fontId="15" fillId="5" borderId="1" xfId="4" applyFont="1" applyFill="1" applyBorder="1" applyAlignment="1" applyProtection="1">
      <alignment horizontal="center" vertical="center"/>
      <protection locked="0" hidden="1"/>
    </xf>
    <xf numFmtId="0" fontId="17" fillId="5" borderId="1" xfId="4" applyFont="1" applyFill="1" applyBorder="1" applyAlignment="1">
      <alignment horizontal="left" vertical="center" wrapText="1"/>
    </xf>
    <xf numFmtId="0" fontId="17" fillId="5" borderId="1" xfId="4" applyNumberFormat="1" applyFont="1" applyFill="1" applyBorder="1" applyAlignment="1">
      <alignment horizontal="center" vertical="center" wrapText="1"/>
    </xf>
    <xf numFmtId="4" fontId="17" fillId="5" borderId="23" xfId="0" applyNumberFormat="1" applyFont="1" applyFill="1" applyBorder="1" applyAlignment="1">
      <alignment horizontal="center" vertical="center" wrapText="1"/>
    </xf>
    <xf numFmtId="44" fontId="17" fillId="5" borderId="1" xfId="3" applyFont="1" applyFill="1" applyBorder="1" applyAlignment="1">
      <alignment horizontal="center" vertical="center" wrapText="1"/>
    </xf>
    <xf numFmtId="44" fontId="17" fillId="5" borderId="18" xfId="2" applyFont="1" applyFill="1" applyBorder="1" applyAlignment="1">
      <alignment horizontal="center" vertical="center" wrapText="1"/>
    </xf>
    <xf numFmtId="0" fontId="17" fillId="5" borderId="38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left" vertical="center" wrapText="1"/>
    </xf>
    <xf numFmtId="0" fontId="17" fillId="5" borderId="39" xfId="0" applyNumberFormat="1" applyFont="1" applyFill="1" applyBorder="1" applyAlignment="1">
      <alignment horizontal="center" vertical="center" wrapText="1"/>
    </xf>
    <xf numFmtId="4" fontId="17" fillId="5" borderId="39" xfId="0" applyNumberFormat="1" applyFont="1" applyFill="1" applyBorder="1" applyAlignment="1">
      <alignment horizontal="center" vertical="center" wrapText="1"/>
    </xf>
    <xf numFmtId="44" fontId="17" fillId="5" borderId="39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1" fillId="0" borderId="35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36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53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54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42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left" vertical="center" wrapText="1"/>
    </xf>
    <xf numFmtId="0" fontId="13" fillId="0" borderId="43" xfId="0" applyFont="1" applyFill="1" applyBorder="1" applyAlignment="1">
      <alignment horizontal="left" vertical="center" wrapText="1"/>
    </xf>
    <xf numFmtId="0" fontId="13" fillId="0" borderId="27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left" vertical="center" wrapText="1"/>
    </xf>
    <xf numFmtId="49" fontId="13" fillId="0" borderId="11" xfId="0" applyNumberFormat="1" applyFont="1" applyFill="1" applyBorder="1" applyAlignment="1">
      <alignment horizontal="left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13" fillId="0" borderId="44" xfId="0" applyFont="1" applyFill="1" applyBorder="1" applyAlignment="1">
      <alignment horizontal="left" vertical="center" wrapText="1"/>
    </xf>
    <xf numFmtId="0" fontId="13" fillId="0" borderId="40" xfId="0" applyFont="1" applyFill="1" applyBorder="1" applyAlignment="1">
      <alignment horizontal="left" vertical="center" wrapText="1"/>
    </xf>
    <xf numFmtId="0" fontId="13" fillId="0" borderId="45" xfId="0" applyFont="1" applyFill="1" applyBorder="1" applyAlignment="1">
      <alignment horizontal="left" vertical="center" wrapText="1"/>
    </xf>
    <xf numFmtId="0" fontId="13" fillId="0" borderId="4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47" xfId="0" applyFont="1" applyFill="1" applyBorder="1" applyAlignment="1">
      <alignment horizontal="left" vertical="center" wrapText="1"/>
    </xf>
    <xf numFmtId="0" fontId="13" fillId="0" borderId="48" xfId="0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left" vertical="center" wrapText="1"/>
    </xf>
    <xf numFmtId="0" fontId="16" fillId="2" borderId="35" xfId="0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horizontal="right" vertical="center" wrapText="1"/>
    </xf>
    <xf numFmtId="0" fontId="16" fillId="2" borderId="36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2" borderId="35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6" fillId="2" borderId="36" xfId="0" applyFont="1" applyFill="1" applyBorder="1" applyAlignment="1">
      <alignment horizontal="left" vertical="center" wrapText="1"/>
    </xf>
    <xf numFmtId="0" fontId="15" fillId="0" borderId="35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 wrapText="1"/>
    </xf>
    <xf numFmtId="0" fontId="15" fillId="0" borderId="36" xfId="0" applyFont="1" applyBorder="1" applyAlignment="1">
      <alignment horizontal="right" vertical="center" wrapText="1"/>
    </xf>
    <xf numFmtId="0" fontId="12" fillId="0" borderId="40" xfId="4" applyFont="1" applyBorder="1" applyAlignment="1">
      <alignment horizontal="center" vertical="center"/>
    </xf>
    <xf numFmtId="0" fontId="22" fillId="0" borderId="0" xfId="4" applyFont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 wrapText="1"/>
    </xf>
    <xf numFmtId="4" fontId="15" fillId="0" borderId="8" xfId="0" applyNumberFormat="1" applyFont="1" applyFill="1" applyBorder="1" applyAlignment="1">
      <alignment horizontal="right" vertical="center" wrapText="1"/>
    </xf>
    <xf numFmtId="4" fontId="15" fillId="0" borderId="36" xfId="0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center"/>
    </xf>
    <xf numFmtId="0" fontId="15" fillId="3" borderId="55" xfId="0" applyFont="1" applyFill="1" applyBorder="1" applyAlignment="1">
      <alignment horizontal="center" vertical="center" wrapText="1"/>
    </xf>
    <xf numFmtId="0" fontId="15" fillId="3" borderId="57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3" borderId="58" xfId="0" applyNumberFormat="1" applyFont="1" applyFill="1" applyBorder="1" applyAlignment="1">
      <alignment horizontal="left" vertical="center" wrapText="1"/>
    </xf>
    <xf numFmtId="0" fontId="15" fillId="3" borderId="29" xfId="0" applyNumberFormat="1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5" fillId="3" borderId="59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60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8" fillId="3" borderId="35" xfId="0" applyFont="1" applyFill="1" applyBorder="1" applyAlignment="1">
      <alignment horizontal="center"/>
    </xf>
    <xf numFmtId="0" fontId="18" fillId="3" borderId="8" xfId="0" applyFont="1" applyFill="1" applyBorder="1" applyAlignment="1">
      <alignment horizontal="center"/>
    </xf>
    <xf numFmtId="0" fontId="18" fillId="3" borderId="36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4" fillId="3" borderId="52" xfId="0" applyFont="1" applyFill="1" applyBorder="1" applyAlignment="1">
      <alignment horizontal="left" vertical="center"/>
    </xf>
    <xf numFmtId="0" fontId="14" fillId="3" borderId="26" xfId="0" applyFont="1" applyFill="1" applyBorder="1" applyAlignment="1">
      <alignment horizontal="left" vertical="center"/>
    </xf>
    <xf numFmtId="0" fontId="15" fillId="3" borderId="37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left" vertical="center"/>
    </xf>
    <xf numFmtId="0" fontId="15" fillId="3" borderId="34" xfId="0" applyFont="1" applyFill="1" applyBorder="1" applyAlignment="1">
      <alignment horizontal="left" vertical="center"/>
    </xf>
    <xf numFmtId="0" fontId="15" fillId="3" borderId="56" xfId="0" applyFont="1" applyFill="1" applyBorder="1" applyAlignment="1">
      <alignment horizontal="left" vertical="center"/>
    </xf>
    <xf numFmtId="0" fontId="15" fillId="3" borderId="17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</cellXfs>
  <cellStyles count="15">
    <cellStyle name="Euro" xfId="1"/>
    <cellStyle name="Moeda" xfId="2" builtinId="4"/>
    <cellStyle name="Moeda 2" xfId="3"/>
    <cellStyle name="Normal" xfId="0" builtinId="0"/>
    <cellStyle name="Normal 2" xfId="4"/>
    <cellStyle name="Porcentagem" xfId="5" builtinId="5"/>
    <cellStyle name="Porcentagem 2" xfId="6"/>
    <cellStyle name="Porcentagem 2 2" xfId="7"/>
    <cellStyle name="Porcentagem 3" xfId="8"/>
    <cellStyle name="Separador de milhares 2" xfId="9"/>
    <cellStyle name="Separador de milhares 3" xfId="10"/>
    <cellStyle name="SUBTIT" xfId="11"/>
    <cellStyle name="SUBTIT 2" xfId="12"/>
    <cellStyle name="Vírgula 2" xfId="13"/>
    <cellStyle name="Vírgula 3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19050</xdr:rowOff>
    </xdr:from>
    <xdr:to>
      <xdr:col>3</xdr:col>
      <xdr:colOff>571500</xdr:colOff>
      <xdr:row>0</xdr:row>
      <xdr:rowOff>657225</xdr:rowOff>
    </xdr:to>
    <xdr:sp macro="" textlink="">
      <xdr:nvSpPr>
        <xdr:cNvPr id="4097" name="Text Box 6"/>
        <xdr:cNvSpPr txBox="1">
          <a:spLocks noChangeArrowheads="1"/>
        </xdr:cNvSpPr>
      </xdr:nvSpPr>
      <xdr:spPr bwMode="auto">
        <a:xfrm>
          <a:off x="1552575" y="19050"/>
          <a:ext cx="37719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100" b="0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ESTADO DE MINAS GERAIS</a:t>
          </a:r>
        </a:p>
        <a:p>
          <a:pPr algn="l" rtl="0">
            <a:defRPr sz="1000"/>
          </a:pPr>
          <a:r>
            <a:rPr lang="pt-BR" sz="900" b="0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Secretaria de Estado de Transportes e Obras Públicas</a:t>
          </a:r>
        </a:p>
        <a:p>
          <a:pPr algn="l" rtl="0">
            <a:defRPr sz="1000"/>
          </a:pPr>
          <a:r>
            <a:rPr lang="pt-BR" sz="900" b="0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Superintendência de Projetos e Custos</a:t>
          </a:r>
        </a:p>
        <a:p>
          <a:pPr algn="l" rtl="0">
            <a:defRPr sz="1000"/>
          </a:pPr>
          <a:r>
            <a:rPr lang="pt-BR" sz="900" b="0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Diretoria de Custos</a:t>
          </a:r>
        </a:p>
      </xdr:txBody>
    </xdr:sp>
    <xdr:clientData/>
  </xdr:twoCellAnchor>
  <xdr:twoCellAnchor>
    <xdr:from>
      <xdr:col>0</xdr:col>
      <xdr:colOff>38100</xdr:colOff>
      <xdr:row>33</xdr:row>
      <xdr:rowOff>104775</xdr:rowOff>
    </xdr:from>
    <xdr:to>
      <xdr:col>7</xdr:col>
      <xdr:colOff>809625</xdr:colOff>
      <xdr:row>36</xdr:row>
      <xdr:rowOff>123825</xdr:rowOff>
    </xdr:to>
    <xdr:sp macro="" textlink="">
      <xdr:nvSpPr>
        <xdr:cNvPr id="4098" name="Text Box 7"/>
        <xdr:cNvSpPr txBox="1">
          <a:spLocks noChangeArrowheads="1"/>
        </xdr:cNvSpPr>
      </xdr:nvSpPr>
      <xdr:spPr bwMode="auto">
        <a:xfrm>
          <a:off x="38100" y="13535025"/>
          <a:ext cx="86391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Secretaria de Estado de Transportes e Obras Públicas  - SETOP - MG</a:t>
          </a:r>
        </a:p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Internet: www.transportes.mg.gov.br / E-mail: dco@transportes.mg.gov.br</a:t>
          </a:r>
        </a:p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Fone Geral: (31) 3239-0999 - Fax: (31) 3239-0899</a:t>
          </a:r>
        </a:p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Sede: Rua Manaus, nº 467 - Bairro Santa Efigênia - CEP 30150-350 - Belo Horizonte - MG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885825</xdr:colOff>
      <xdr:row>0</xdr:row>
      <xdr:rowOff>47625</xdr:rowOff>
    </xdr:from>
    <xdr:to>
      <xdr:col>3</xdr:col>
      <xdr:colOff>352425</xdr:colOff>
      <xdr:row>3</xdr:row>
      <xdr:rowOff>190500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390650" y="47625"/>
          <a:ext cx="305752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Century Gothic" pitchFamily="34" charset="0"/>
              <a:cs typeface="Arial"/>
            </a:rPr>
            <a:t>ESTADO DE MINAS GERAIS</a:t>
          </a:r>
        </a:p>
        <a:p>
          <a:pPr algn="l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Century Gothic" pitchFamily="34" charset="0"/>
              <a:cs typeface="Arial"/>
            </a:rPr>
            <a:t>Secretaria de Estado de Transportes e Obras Públicas</a:t>
          </a:r>
        </a:p>
        <a:p>
          <a:pPr algn="l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Century Gothic" pitchFamily="34" charset="0"/>
              <a:cs typeface="Arial"/>
            </a:rPr>
            <a:t>Superintendência de Projetos e Custos</a:t>
          </a:r>
        </a:p>
        <a:p>
          <a:pPr algn="l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Century Gothic" pitchFamily="34" charset="0"/>
              <a:cs typeface="Arial"/>
            </a:rPr>
            <a:t>Diretoria de Custos</a:t>
          </a:r>
        </a:p>
      </xdr:txBody>
    </xdr:sp>
    <xdr:clientData/>
  </xdr:twoCellAnchor>
  <xdr:twoCellAnchor>
    <xdr:from>
      <xdr:col>0</xdr:col>
      <xdr:colOff>228600</xdr:colOff>
      <xdr:row>25</xdr:row>
      <xdr:rowOff>38100</xdr:rowOff>
    </xdr:from>
    <xdr:to>
      <xdr:col>6</xdr:col>
      <xdr:colOff>810161</xdr:colOff>
      <xdr:row>28</xdr:row>
      <xdr:rowOff>121724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228600" y="5810250"/>
          <a:ext cx="7420511" cy="569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Century Gothic" pitchFamily="34" charset="0"/>
              <a:cs typeface="Arial"/>
            </a:rPr>
            <a:t>Secretaria de Estado de Transportes e Obras Públicas  - SETOP - MG</a:t>
          </a: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Century Gothic" pitchFamily="34" charset="0"/>
              <a:cs typeface="Arial"/>
            </a:rPr>
            <a:t>Internet: www.transportes.mg.gov.br / E-mail: dco@transportes.mg.gov.br</a:t>
          </a: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Century Gothic" pitchFamily="34" charset="0"/>
              <a:cs typeface="Arial"/>
            </a:rPr>
            <a:t>Fone Geral: (31) 3239-0999 - Fax: (31) 3239-0899</a:t>
          </a: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Century Gothic" pitchFamily="34" charset="0"/>
              <a:cs typeface="Arial"/>
            </a:rPr>
            <a:t>Sede: Rua Manaus, nº 467 - Bairro Santa Efigênia - CEP 30150-350 - Belo Horizonte - MG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xxx/Desktop/1%20planilha%20ruas%20grupo%206%20com%20calcad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Planilhas\OR&#199;AMENTO%202.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MEMORIA"/>
      <sheetName val="CRON."/>
      <sheetName val="QC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SUMOS"/>
      <sheetName val="COMPOS."/>
      <sheetName val="ORÇAMENTO"/>
      <sheetName val="CONCRETO FUNDAÇÃO"/>
      <sheetName val="CONCRETO ESTRUTURA"/>
      <sheetName val="PARETO  |  ABC"/>
      <sheetName val="GRÁFICO"/>
    </sheetNames>
    <sheetDataSet>
      <sheetData sheetId="0">
        <row r="8">
          <cell r="G8">
            <v>2.89</v>
          </cell>
        </row>
        <row r="11">
          <cell r="B11" t="str">
            <v xml:space="preserve">  Pedreiro de acabamento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showGridLines="0" showZeros="0" tabSelected="1" view="pageBreakPreview" zoomScaleSheetLayoutView="93" workbookViewId="0">
      <selection activeCell="I50" sqref="I50"/>
    </sheetView>
  </sheetViews>
  <sheetFormatPr defaultRowHeight="12.75"/>
  <cols>
    <col min="1" max="1" width="8.28515625" style="24" customWidth="1"/>
    <col min="2" max="2" width="15" style="1" customWidth="1"/>
    <col min="3" max="3" width="48" style="1" customWidth="1"/>
    <col min="4" max="4" width="10" style="1" customWidth="1"/>
    <col min="5" max="5" width="11.42578125" style="1" customWidth="1"/>
    <col min="6" max="6" width="12.28515625" style="1" customWidth="1"/>
    <col min="7" max="7" width="13" style="1" customWidth="1"/>
    <col min="8" max="8" width="14.42578125" style="1" customWidth="1"/>
    <col min="9" max="9" width="9.140625" style="1"/>
    <col min="10" max="10" width="10.140625" style="1" bestFit="1" customWidth="1"/>
    <col min="11" max="16384" width="9.140625" style="1"/>
  </cols>
  <sheetData>
    <row r="1" spans="1:10" ht="55.5" customHeight="1" thickBot="1">
      <c r="A1" s="131"/>
      <c r="B1" s="131"/>
      <c r="C1" s="130"/>
      <c r="D1" s="130"/>
      <c r="E1" s="130"/>
      <c r="F1" s="130"/>
      <c r="G1" s="130"/>
      <c r="H1" s="130"/>
    </row>
    <row r="2" spans="1:10" ht="15.75" thickBot="1">
      <c r="A2" s="132" t="s">
        <v>5</v>
      </c>
      <c r="B2" s="133"/>
      <c r="C2" s="133"/>
      <c r="D2" s="133"/>
      <c r="E2" s="133"/>
      <c r="F2" s="133"/>
      <c r="G2" s="133"/>
      <c r="H2" s="134"/>
    </row>
    <row r="3" spans="1:10" ht="3.75" customHeight="1" thickBot="1">
      <c r="A3" s="148"/>
      <c r="B3" s="149"/>
      <c r="C3" s="149"/>
      <c r="D3" s="149"/>
      <c r="E3" s="149"/>
      <c r="F3" s="149"/>
      <c r="G3" s="149"/>
      <c r="H3" s="150"/>
    </row>
    <row r="4" spans="1:10" ht="15" customHeight="1" thickBot="1">
      <c r="A4" s="138" t="s">
        <v>4</v>
      </c>
      <c r="B4" s="139"/>
      <c r="C4" s="139"/>
      <c r="D4" s="139"/>
      <c r="E4" s="139"/>
      <c r="F4" s="139"/>
      <c r="G4" s="139"/>
      <c r="H4" s="140"/>
    </row>
    <row r="5" spans="1:10" ht="3.75" customHeight="1" thickBot="1">
      <c r="A5" s="107"/>
      <c r="B5" s="29"/>
      <c r="C5" s="29"/>
      <c r="D5" s="29"/>
      <c r="E5" s="29"/>
      <c r="F5" s="29"/>
      <c r="G5" s="29"/>
      <c r="H5" s="108"/>
    </row>
    <row r="6" spans="1:10" ht="15" customHeight="1">
      <c r="A6" s="135" t="s">
        <v>50</v>
      </c>
      <c r="B6" s="136"/>
      <c r="C6" s="136"/>
      <c r="D6" s="136"/>
      <c r="E6" s="137"/>
      <c r="F6" s="153" t="s">
        <v>34</v>
      </c>
      <c r="G6" s="154"/>
      <c r="H6" s="155"/>
    </row>
    <row r="7" spans="1:10" ht="33.75" customHeight="1">
      <c r="A7" s="89" t="s">
        <v>46</v>
      </c>
      <c r="B7" s="151" t="s">
        <v>68</v>
      </c>
      <c r="C7" s="151"/>
      <c r="D7" s="151"/>
      <c r="E7" s="152"/>
      <c r="F7" s="30" t="s">
        <v>44</v>
      </c>
      <c r="G7" s="156"/>
      <c r="H7" s="157"/>
    </row>
    <row r="8" spans="1:10" ht="18" customHeight="1">
      <c r="A8" s="89" t="s">
        <v>47</v>
      </c>
      <c r="B8" s="151" t="s">
        <v>49</v>
      </c>
      <c r="C8" s="151"/>
      <c r="D8" s="152"/>
      <c r="E8" s="141" t="s">
        <v>11</v>
      </c>
      <c r="F8" s="142"/>
      <c r="G8" s="142"/>
      <c r="H8" s="143"/>
    </row>
    <row r="9" spans="1:10" ht="18" customHeight="1">
      <c r="A9" s="158" t="s">
        <v>54</v>
      </c>
      <c r="B9" s="159"/>
      <c r="C9" s="159"/>
      <c r="D9" s="160"/>
      <c r="E9" s="164" t="s">
        <v>9</v>
      </c>
      <c r="F9" s="160" t="s">
        <v>7</v>
      </c>
      <c r="G9" s="32" t="s">
        <v>14</v>
      </c>
      <c r="H9" s="31" t="s">
        <v>8</v>
      </c>
    </row>
    <row r="10" spans="1:10" ht="18" customHeight="1">
      <c r="A10" s="161"/>
      <c r="B10" s="162"/>
      <c r="C10" s="162"/>
      <c r="D10" s="163"/>
      <c r="E10" s="165"/>
      <c r="F10" s="167"/>
      <c r="G10" s="32" t="s">
        <v>55</v>
      </c>
      <c r="H10" s="99"/>
    </row>
    <row r="11" spans="1:10" ht="40.5" customHeight="1" thickBot="1">
      <c r="A11" s="145" t="s">
        <v>15</v>
      </c>
      <c r="B11" s="146"/>
      <c r="C11" s="146"/>
      <c r="D11" s="147"/>
      <c r="E11" s="166"/>
      <c r="F11" s="147"/>
      <c r="G11" s="93" t="s">
        <v>51</v>
      </c>
      <c r="H11" s="109">
        <v>0.02</v>
      </c>
    </row>
    <row r="12" spans="1:10" ht="3.75" customHeight="1" thickBot="1">
      <c r="A12" s="185"/>
      <c r="B12" s="186"/>
      <c r="C12" s="186"/>
      <c r="D12" s="186"/>
      <c r="E12" s="186"/>
      <c r="F12" s="186"/>
      <c r="G12" s="186"/>
      <c r="H12" s="187"/>
    </row>
    <row r="13" spans="1:10" ht="41.25" thickBot="1">
      <c r="A13" s="33" t="s">
        <v>0</v>
      </c>
      <c r="B13" s="34" t="s">
        <v>6</v>
      </c>
      <c r="C13" s="34" t="s">
        <v>1</v>
      </c>
      <c r="D13" s="34" t="s">
        <v>3</v>
      </c>
      <c r="E13" s="34" t="s">
        <v>2</v>
      </c>
      <c r="F13" s="35" t="s">
        <v>56</v>
      </c>
      <c r="G13" s="35" t="s">
        <v>57</v>
      </c>
      <c r="H13" s="36" t="s">
        <v>10</v>
      </c>
    </row>
    <row r="14" spans="1:10" s="19" customFormat="1" ht="14.25" thickBot="1">
      <c r="A14" s="37">
        <v>1</v>
      </c>
      <c r="B14" s="38"/>
      <c r="C14" s="173" t="s">
        <v>27</v>
      </c>
      <c r="D14" s="174"/>
      <c r="E14" s="174"/>
      <c r="F14" s="174"/>
      <c r="G14" s="174"/>
      <c r="H14" s="175"/>
    </row>
    <row r="15" spans="1:10" s="20" customFormat="1" ht="174" customHeight="1">
      <c r="A15" s="110" t="s">
        <v>30</v>
      </c>
      <c r="B15" s="94" t="s">
        <v>13</v>
      </c>
      <c r="C15" s="95" t="s">
        <v>52</v>
      </c>
      <c r="D15" s="96" t="s">
        <v>38</v>
      </c>
      <c r="E15" s="97">
        <v>1</v>
      </c>
      <c r="F15" s="101"/>
      <c r="G15" s="98">
        <f>ROUND(F15*(1+$H$10),2)</f>
        <v>0</v>
      </c>
      <c r="H15" s="111">
        <f>ROUND(E15*G15,2)</f>
        <v>0</v>
      </c>
      <c r="J15" s="21"/>
    </row>
    <row r="16" spans="1:10" s="20" customFormat="1" ht="138" customHeight="1" thickBot="1">
      <c r="A16" s="110" t="s">
        <v>48</v>
      </c>
      <c r="B16" s="94" t="s">
        <v>13</v>
      </c>
      <c r="C16" s="102" t="s">
        <v>58</v>
      </c>
      <c r="D16" s="96" t="s">
        <v>38</v>
      </c>
      <c r="E16" s="39">
        <v>1</v>
      </c>
      <c r="F16" s="104"/>
      <c r="G16" s="98">
        <f>ROUND(F16*(1+$H$10),2)</f>
        <v>0</v>
      </c>
      <c r="H16" s="111">
        <f>ROUND(E16*G16,2)</f>
        <v>0</v>
      </c>
      <c r="J16" s="21"/>
    </row>
    <row r="17" spans="1:10" s="20" customFormat="1" ht="14.25" thickBot="1">
      <c r="A17" s="189" t="s">
        <v>41</v>
      </c>
      <c r="B17" s="190"/>
      <c r="C17" s="190"/>
      <c r="D17" s="190"/>
      <c r="E17" s="190"/>
      <c r="F17" s="190"/>
      <c r="G17" s="191"/>
      <c r="H17" s="40">
        <f>SUM(H15:H16)</f>
        <v>0</v>
      </c>
      <c r="J17" s="21"/>
    </row>
    <row r="18" spans="1:10" s="19" customFormat="1" ht="14.25" thickBot="1">
      <c r="A18" s="37">
        <v>2</v>
      </c>
      <c r="B18" s="38"/>
      <c r="C18" s="173" t="s">
        <v>63</v>
      </c>
      <c r="D18" s="174"/>
      <c r="E18" s="174"/>
      <c r="F18" s="174"/>
      <c r="G18" s="174"/>
      <c r="H18" s="175"/>
    </row>
    <row r="19" spans="1:10" s="19" customFormat="1" ht="21" customHeight="1">
      <c r="A19" s="41" t="s">
        <v>31</v>
      </c>
      <c r="B19" s="117" t="s">
        <v>64</v>
      </c>
      <c r="C19" s="105" t="s">
        <v>62</v>
      </c>
      <c r="D19" s="106" t="s">
        <v>45</v>
      </c>
      <c r="E19" s="97">
        <v>2825.85</v>
      </c>
      <c r="F19" s="123" t="s">
        <v>72</v>
      </c>
      <c r="G19" s="123" t="s">
        <v>72</v>
      </c>
      <c r="H19" s="123" t="s">
        <v>72</v>
      </c>
    </row>
    <row r="20" spans="1:10" s="19" customFormat="1" ht="87" customHeight="1">
      <c r="A20" s="118" t="s">
        <v>59</v>
      </c>
      <c r="B20" s="119" t="s">
        <v>65</v>
      </c>
      <c r="C20" s="120" t="s">
        <v>69</v>
      </c>
      <c r="D20" s="121" t="s">
        <v>60</v>
      </c>
      <c r="E20" s="122">
        <v>282.58999999999997</v>
      </c>
      <c r="F20" s="123" t="s">
        <v>72</v>
      </c>
      <c r="G20" s="123" t="s">
        <v>72</v>
      </c>
      <c r="H20" s="123" t="s">
        <v>72</v>
      </c>
    </row>
    <row r="21" spans="1:10" s="20" customFormat="1" ht="60" customHeight="1" thickBot="1">
      <c r="A21" s="41" t="s">
        <v>61</v>
      </c>
      <c r="B21" s="116" t="s">
        <v>66</v>
      </c>
      <c r="C21" s="47" t="e">
        <f>#REF!</f>
        <v>#REF!</v>
      </c>
      <c r="D21" s="48" t="s">
        <v>45</v>
      </c>
      <c r="E21" s="39">
        <v>2440.73</v>
      </c>
      <c r="F21" s="52"/>
      <c r="G21" s="49">
        <f>ROUND(F21+(F21*$H$10),2)</f>
        <v>0</v>
      </c>
      <c r="H21" s="103">
        <f>ROUND(E21*G21,2)</f>
        <v>0</v>
      </c>
    </row>
    <row r="22" spans="1:10" s="20" customFormat="1" ht="14.25" thickBot="1">
      <c r="A22" s="189" t="s">
        <v>42</v>
      </c>
      <c r="B22" s="190"/>
      <c r="C22" s="190"/>
      <c r="D22" s="190"/>
      <c r="E22" s="190"/>
      <c r="F22" s="190"/>
      <c r="G22" s="191"/>
      <c r="H22" s="40">
        <f>SUM(H21)</f>
        <v>0</v>
      </c>
    </row>
    <row r="23" spans="1:10" s="19" customFormat="1" ht="14.25" thickBot="1">
      <c r="A23" s="37">
        <v>3</v>
      </c>
      <c r="B23" s="38"/>
      <c r="C23" s="173" t="s">
        <v>28</v>
      </c>
      <c r="D23" s="174"/>
      <c r="E23" s="174"/>
      <c r="F23" s="174"/>
      <c r="G23" s="174"/>
      <c r="H23" s="175"/>
    </row>
    <row r="24" spans="1:10" s="20" customFormat="1" ht="28.5">
      <c r="A24" s="125" t="s">
        <v>32</v>
      </c>
      <c r="B24" s="116" t="s">
        <v>71</v>
      </c>
      <c r="C24" s="126" t="s">
        <v>29</v>
      </c>
      <c r="D24" s="127" t="s">
        <v>36</v>
      </c>
      <c r="E24" s="128">
        <v>340</v>
      </c>
      <c r="F24" s="129"/>
      <c r="G24" s="129">
        <f>ROUND(F24+(F24*$H$10),2)</f>
        <v>0</v>
      </c>
      <c r="H24" s="124">
        <f>ROUND(E24*G24,2)</f>
        <v>0</v>
      </c>
      <c r="J24" s="21"/>
    </row>
    <row r="25" spans="1:10" s="20" customFormat="1" ht="15" thickBot="1">
      <c r="A25" s="112" t="s">
        <v>37</v>
      </c>
      <c r="B25" s="42" t="s">
        <v>40</v>
      </c>
      <c r="C25" s="43" t="s">
        <v>39</v>
      </c>
      <c r="D25" s="44" t="s">
        <v>36</v>
      </c>
      <c r="E25" s="45">
        <v>770.24</v>
      </c>
      <c r="F25" s="50"/>
      <c r="G25" s="50">
        <f>ROUND(F25+(F25*$H$10),2)</f>
        <v>0</v>
      </c>
      <c r="H25" s="46">
        <f>ROUND(E25*G25,2)</f>
        <v>0</v>
      </c>
      <c r="J25" s="21"/>
    </row>
    <row r="26" spans="1:10" s="20" customFormat="1" ht="14.25" thickBot="1">
      <c r="A26" s="176" t="s">
        <v>43</v>
      </c>
      <c r="B26" s="177"/>
      <c r="C26" s="177"/>
      <c r="D26" s="177"/>
      <c r="E26" s="177"/>
      <c r="F26" s="177"/>
      <c r="G26" s="178"/>
      <c r="H26" s="51">
        <f>SUM(H24:H25)</f>
        <v>0</v>
      </c>
      <c r="J26" s="21"/>
    </row>
    <row r="27" spans="1:10" ht="14.25" thickBot="1">
      <c r="A27" s="168" t="s">
        <v>33</v>
      </c>
      <c r="B27" s="169"/>
      <c r="C27" s="169"/>
      <c r="D27" s="169"/>
      <c r="E27" s="169"/>
      <c r="F27" s="169"/>
      <c r="G27" s="170"/>
      <c r="H27" s="113">
        <f>H26+H22+H17</f>
        <v>0</v>
      </c>
    </row>
    <row r="28" spans="1:10" ht="3.75" customHeight="1" thickBot="1">
      <c r="A28" s="182"/>
      <c r="B28" s="183"/>
      <c r="C28" s="183"/>
      <c r="D28" s="183"/>
      <c r="E28" s="183"/>
      <c r="F28" s="183"/>
      <c r="G28" s="183"/>
      <c r="H28" s="184"/>
    </row>
    <row r="29" spans="1:10" ht="13.5">
      <c r="A29" s="114"/>
      <c r="B29" s="144" t="s">
        <v>70</v>
      </c>
      <c r="C29" s="144"/>
      <c r="D29" s="144"/>
      <c r="E29" s="144"/>
      <c r="F29" s="144"/>
      <c r="G29" s="144"/>
      <c r="H29" s="115"/>
    </row>
    <row r="30" spans="1:10" ht="33" customHeight="1">
      <c r="A30" s="22"/>
      <c r="B30" s="172"/>
      <c r="C30" s="172"/>
      <c r="D30" s="2"/>
      <c r="E30" s="172"/>
      <c r="F30" s="172"/>
      <c r="G30" s="172"/>
      <c r="H30" s="2"/>
    </row>
    <row r="31" spans="1:10" ht="13.5">
      <c r="A31" s="23"/>
      <c r="B31" s="179" t="s">
        <v>73</v>
      </c>
      <c r="C31" s="179"/>
      <c r="D31" s="4"/>
      <c r="E31" s="181" t="s">
        <v>12</v>
      </c>
      <c r="F31" s="181"/>
      <c r="G31" s="181"/>
      <c r="H31" s="4"/>
    </row>
    <row r="32" spans="1:10" ht="12.75" hidden="1" customHeight="1">
      <c r="B32" s="180" t="s">
        <v>53</v>
      </c>
      <c r="C32" s="180"/>
      <c r="D32" s="100"/>
      <c r="E32" s="100"/>
      <c r="F32" s="100"/>
      <c r="G32" s="100"/>
    </row>
    <row r="33" spans="1:8" ht="14.25">
      <c r="B33" s="180"/>
      <c r="C33" s="180"/>
      <c r="D33" s="100"/>
      <c r="E33" s="192"/>
      <c r="F33" s="192"/>
      <c r="G33" s="100"/>
    </row>
    <row r="34" spans="1:8" ht="24" customHeight="1"/>
    <row r="35" spans="1:8" ht="15" customHeight="1">
      <c r="A35" s="22"/>
      <c r="D35" s="2"/>
      <c r="E35" s="171"/>
      <c r="F35" s="171"/>
      <c r="G35" s="3"/>
      <c r="H35" s="2"/>
    </row>
    <row r="36" spans="1:8">
      <c r="A36" s="23"/>
      <c r="D36" s="4"/>
      <c r="E36" s="188"/>
      <c r="F36" s="188"/>
      <c r="G36" s="5"/>
      <c r="H36" s="4"/>
    </row>
    <row r="37" spans="1:8" ht="11.25" customHeight="1"/>
    <row r="38" spans="1:8" ht="12" customHeight="1"/>
    <row r="39" spans="1:8" ht="14.1" customHeight="1"/>
    <row r="40" spans="1:8" ht="4.5" customHeight="1"/>
  </sheetData>
  <mergeCells count="34">
    <mergeCell ref="A28:H28"/>
    <mergeCell ref="A12:H12"/>
    <mergeCell ref="E36:F36"/>
    <mergeCell ref="A17:G17"/>
    <mergeCell ref="A22:G22"/>
    <mergeCell ref="C18:H18"/>
    <mergeCell ref="E30:G30"/>
    <mergeCell ref="E33:F33"/>
    <mergeCell ref="A27:G27"/>
    <mergeCell ref="E35:F35"/>
    <mergeCell ref="B30:C30"/>
    <mergeCell ref="C14:H14"/>
    <mergeCell ref="A26:G26"/>
    <mergeCell ref="B31:C31"/>
    <mergeCell ref="B32:C32"/>
    <mergeCell ref="B33:C33"/>
    <mergeCell ref="C23:H23"/>
    <mergeCell ref="E31:G31"/>
    <mergeCell ref="B29:G29"/>
    <mergeCell ref="A11:D11"/>
    <mergeCell ref="A3:H3"/>
    <mergeCell ref="B7:E7"/>
    <mergeCell ref="B8:D8"/>
    <mergeCell ref="F6:H6"/>
    <mergeCell ref="G7:H7"/>
    <mergeCell ref="A9:D10"/>
    <mergeCell ref="E9:E11"/>
    <mergeCell ref="F9:F11"/>
    <mergeCell ref="C1:H1"/>
    <mergeCell ref="A1:B1"/>
    <mergeCell ref="A2:H2"/>
    <mergeCell ref="A6:E6"/>
    <mergeCell ref="A4:H4"/>
    <mergeCell ref="E8:H8"/>
  </mergeCells>
  <phoneticPr fontId="2" type="noConversion"/>
  <printOptions horizontalCentered="1"/>
  <pageMargins left="0.78740157480314965" right="0.39370078740157483" top="0.39370078740157483" bottom="0.39370078740157483" header="0" footer="0"/>
  <pageSetup paperSize="9" scale="69" orientation="portrait" horizontalDpi="4294967295" r:id="rId1"/>
  <headerFooter alignWithMargins="0"/>
  <drawing r:id="rId2"/>
  <legacyDrawing r:id="rId3"/>
  <oleObjects>
    <oleObject progId="Word.Picture.8" shapeId="4099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view="pageBreakPreview" zoomScaleSheetLayoutView="100" workbookViewId="0">
      <selection activeCell="K11" sqref="K11"/>
    </sheetView>
  </sheetViews>
  <sheetFormatPr defaultRowHeight="12.75"/>
  <cols>
    <col min="1" max="1" width="7.5703125" customWidth="1"/>
    <col min="2" max="2" width="40.140625" customWidth="1"/>
    <col min="3" max="3" width="13.7109375" customWidth="1"/>
    <col min="4" max="4" width="16.7109375" customWidth="1"/>
    <col min="5" max="5" width="17.28515625" customWidth="1"/>
    <col min="6" max="6" width="7.140625" customWidth="1"/>
    <col min="7" max="7" width="16.7109375" customWidth="1"/>
    <col min="9" max="9" width="13.28515625" bestFit="1" customWidth="1"/>
  </cols>
  <sheetData>
    <row r="1" spans="1:7">
      <c r="A1" s="209"/>
      <c r="B1" s="210"/>
      <c r="C1" s="210"/>
      <c r="D1" s="210"/>
      <c r="E1" s="210"/>
      <c r="F1" s="210"/>
      <c r="G1" s="211"/>
    </row>
    <row r="2" spans="1:7">
      <c r="A2" s="212"/>
      <c r="B2" s="213"/>
      <c r="C2" s="213"/>
      <c r="D2" s="213"/>
      <c r="E2" s="213"/>
      <c r="F2" s="213"/>
      <c r="G2" s="214"/>
    </row>
    <row r="3" spans="1:7">
      <c r="A3" s="212"/>
      <c r="B3" s="213"/>
      <c r="C3" s="213"/>
      <c r="D3" s="213"/>
      <c r="E3" s="213"/>
      <c r="F3" s="213"/>
      <c r="G3" s="214"/>
    </row>
    <row r="4" spans="1:7" ht="21.75" customHeight="1" thickBot="1">
      <c r="A4" s="215"/>
      <c r="B4" s="216"/>
      <c r="C4" s="216"/>
      <c r="D4" s="216"/>
      <c r="E4" s="216"/>
      <c r="F4" s="216"/>
      <c r="G4" s="217"/>
    </row>
    <row r="5" spans="1:7" ht="15.75" thickBot="1">
      <c r="A5" s="218" t="s">
        <v>16</v>
      </c>
      <c r="B5" s="219"/>
      <c r="C5" s="219"/>
      <c r="D5" s="219"/>
      <c r="E5" s="219"/>
      <c r="F5" s="219"/>
      <c r="G5" s="220"/>
    </row>
    <row r="6" spans="1:7" ht="3.75" customHeight="1" thickBot="1">
      <c r="A6" s="53"/>
      <c r="B6" s="54"/>
      <c r="C6" s="55"/>
      <c r="D6" s="55"/>
      <c r="E6" s="54"/>
      <c r="F6" s="54"/>
      <c r="G6" s="56"/>
    </row>
    <row r="7" spans="1:7" ht="20.25" customHeight="1" thickBot="1">
      <c r="A7" s="221" t="s">
        <v>17</v>
      </c>
      <c r="B7" s="222"/>
      <c r="C7" s="222"/>
      <c r="D7" s="222"/>
      <c r="E7" s="222"/>
      <c r="F7" s="222"/>
      <c r="G7" s="223"/>
    </row>
    <row r="8" spans="1:7" ht="16.5" customHeight="1">
      <c r="A8" s="224" t="s">
        <v>50</v>
      </c>
      <c r="B8" s="225"/>
      <c r="C8" s="57" t="s">
        <v>26</v>
      </c>
      <c r="D8" s="58"/>
      <c r="E8" s="59">
        <f>PLANILHA!H27</f>
        <v>0</v>
      </c>
      <c r="F8" s="57" t="str">
        <f>PLANILHA!F7</f>
        <v xml:space="preserve">DATA: </v>
      </c>
      <c r="G8" s="60"/>
    </row>
    <row r="9" spans="1:7" ht="40.5" customHeight="1" thickBot="1">
      <c r="A9" s="90" t="str">
        <f>PLANILHA!A7</f>
        <v xml:space="preserve">OBRA: </v>
      </c>
      <c r="B9" s="91" t="str">
        <f>PLANILHA!B7</f>
        <v>Calçamento em blocket hexagonal de concreto e serviços complementares das ruas do Loteamento Dias e Av. Francisco Afonso Filho</v>
      </c>
      <c r="C9" s="92" t="str">
        <f>PLANILHA!A8</f>
        <v xml:space="preserve">LOCAL: </v>
      </c>
      <c r="D9" s="197" t="str">
        <f>PLANILHA!B8</f>
        <v>Ruas José Dias Ferraz, Vereador Hélio Tafuri e Francisco Afonso Filho (trecho)</v>
      </c>
      <c r="E9" s="198"/>
      <c r="F9" s="228" t="s">
        <v>25</v>
      </c>
      <c r="G9" s="229"/>
    </row>
    <row r="10" spans="1:7" ht="30" customHeight="1" thickBot="1">
      <c r="A10" s="61" t="s">
        <v>0</v>
      </c>
      <c r="B10" s="62" t="s">
        <v>18</v>
      </c>
      <c r="C10" s="63" t="s">
        <v>19</v>
      </c>
      <c r="D10" s="62" t="s">
        <v>20</v>
      </c>
      <c r="E10" s="62" t="s">
        <v>21</v>
      </c>
      <c r="F10" s="62"/>
      <c r="G10" s="64" t="s">
        <v>22</v>
      </c>
    </row>
    <row r="11" spans="1:7" ht="14.25">
      <c r="A11" s="226">
        <v>1</v>
      </c>
      <c r="B11" s="227" t="str">
        <f>PLANILHA!C14</f>
        <v>SERVIÇOS PRELIMINARES</v>
      </c>
      <c r="C11" s="65" t="s">
        <v>23</v>
      </c>
      <c r="D11" s="66">
        <v>1</v>
      </c>
      <c r="E11" s="67"/>
      <c r="F11" s="67"/>
      <c r="G11" s="68">
        <v>1</v>
      </c>
    </row>
    <row r="12" spans="1:7" ht="14.25">
      <c r="A12" s="230"/>
      <c r="B12" s="231"/>
      <c r="C12" s="69" t="s">
        <v>24</v>
      </c>
      <c r="D12" s="70">
        <f>PLANILHA!H17*D11</f>
        <v>0</v>
      </c>
      <c r="E12" s="71"/>
      <c r="F12" s="72"/>
      <c r="G12" s="73">
        <f>D12</f>
        <v>0</v>
      </c>
    </row>
    <row r="13" spans="1:7" ht="14.25">
      <c r="A13" s="193">
        <v>2</v>
      </c>
      <c r="B13" s="195" t="str">
        <f>PLANILHA!C18</f>
        <v>PAVIMENTAÇÃO</v>
      </c>
      <c r="C13" s="69" t="s">
        <v>23</v>
      </c>
      <c r="D13" s="74">
        <v>0.65</v>
      </c>
      <c r="E13" s="75">
        <v>0.35</v>
      </c>
      <c r="F13" s="72"/>
      <c r="G13" s="76">
        <v>1</v>
      </c>
    </row>
    <row r="14" spans="1:7" ht="14.25">
      <c r="A14" s="226"/>
      <c r="B14" s="227"/>
      <c r="C14" s="69" t="s">
        <v>24</v>
      </c>
      <c r="D14" s="77">
        <f>PLANILHA!H22*D13</f>
        <v>0</v>
      </c>
      <c r="E14" s="77">
        <f>PLANILHA!H22*E13</f>
        <v>0</v>
      </c>
      <c r="F14" s="72"/>
      <c r="G14" s="73">
        <f>D14+E14</f>
        <v>0</v>
      </c>
    </row>
    <row r="15" spans="1:7" ht="14.25">
      <c r="A15" s="193">
        <v>3</v>
      </c>
      <c r="B15" s="195" t="str">
        <f>PLANILHA!C23</f>
        <v>SERVIÇOS COMPLEMENTARES</v>
      </c>
      <c r="C15" s="69" t="s">
        <v>23</v>
      </c>
      <c r="D15" s="74">
        <v>0.1</v>
      </c>
      <c r="E15" s="75">
        <v>0.9</v>
      </c>
      <c r="F15" s="72"/>
      <c r="G15" s="76">
        <v>1</v>
      </c>
    </row>
    <row r="16" spans="1:7" ht="15" thickBot="1">
      <c r="A16" s="194"/>
      <c r="B16" s="196"/>
      <c r="C16" s="78" t="s">
        <v>24</v>
      </c>
      <c r="D16" s="79">
        <f>PLANILHA!H26*D15</f>
        <v>0</v>
      </c>
      <c r="E16" s="79">
        <f>PLANILHA!H26*E15</f>
        <v>0</v>
      </c>
      <c r="F16" s="71"/>
      <c r="G16" s="80">
        <f>D16+E16</f>
        <v>0</v>
      </c>
    </row>
    <row r="17" spans="1:9" ht="13.5">
      <c r="A17" s="201" t="s">
        <v>67</v>
      </c>
      <c r="B17" s="202"/>
      <c r="C17" s="81" t="s">
        <v>23</v>
      </c>
      <c r="D17" s="82">
        <v>0.503</v>
      </c>
      <c r="E17" s="82">
        <v>0.497</v>
      </c>
      <c r="F17" s="83"/>
      <c r="G17" s="84">
        <v>1</v>
      </c>
      <c r="I17" s="27"/>
    </row>
    <row r="18" spans="1:9" ht="14.25" thickBot="1">
      <c r="A18" s="203"/>
      <c r="B18" s="204"/>
      <c r="C18" s="85" t="s">
        <v>24</v>
      </c>
      <c r="D18" s="86">
        <f>D12+D14+D16</f>
        <v>0</v>
      </c>
      <c r="E18" s="86">
        <f>E14+E16</f>
        <v>0</v>
      </c>
      <c r="F18" s="87"/>
      <c r="G18" s="88">
        <f>D18+E18</f>
        <v>0</v>
      </c>
    </row>
    <row r="19" spans="1:9">
      <c r="A19" s="10"/>
      <c r="B19" s="12"/>
      <c r="C19" s="12"/>
      <c r="D19" s="12"/>
      <c r="E19" s="12"/>
      <c r="F19" s="7"/>
      <c r="G19" s="9"/>
    </row>
    <row r="20" spans="1:9">
      <c r="A20" s="10"/>
      <c r="B20" s="12"/>
      <c r="C20" s="12"/>
      <c r="D20" s="12"/>
      <c r="E20" s="12"/>
      <c r="F20" s="7"/>
      <c r="G20" s="9"/>
    </row>
    <row r="21" spans="1:9">
      <c r="A21" s="10"/>
      <c r="B21" s="12"/>
      <c r="C21" s="12"/>
      <c r="D21" s="12"/>
      <c r="E21" s="12"/>
      <c r="F21" s="7"/>
      <c r="G21" s="9"/>
    </row>
    <row r="22" spans="1:9">
      <c r="A22" s="10"/>
      <c r="B22" s="11"/>
      <c r="C22" s="28"/>
      <c r="D22" s="12"/>
      <c r="E22" s="205"/>
      <c r="F22" s="205"/>
      <c r="G22" s="206"/>
    </row>
    <row r="23" spans="1:9" ht="14.25">
      <c r="A23" s="13"/>
      <c r="B23" s="200" t="str">
        <f>PLANILHA!B31</f>
        <v>EMPRESA</v>
      </c>
      <c r="C23" s="200"/>
      <c r="D23" s="26"/>
      <c r="E23" s="207" t="s">
        <v>35</v>
      </c>
      <c r="F23" s="207"/>
      <c r="G23" s="208"/>
    </row>
    <row r="24" spans="1:9" ht="14.25">
      <c r="A24" s="14"/>
      <c r="B24" s="199"/>
      <c r="C24" s="199"/>
      <c r="F24" s="7"/>
      <c r="G24" s="9"/>
    </row>
    <row r="25" spans="1:9">
      <c r="A25" s="14"/>
      <c r="B25" s="25"/>
      <c r="C25" s="25"/>
      <c r="F25" s="7"/>
      <c r="G25" s="9"/>
    </row>
    <row r="26" spans="1:9">
      <c r="A26" s="6"/>
      <c r="B26" s="7"/>
      <c r="C26" s="8"/>
      <c r="D26" s="8"/>
      <c r="E26" s="7"/>
      <c r="F26" s="7"/>
      <c r="G26" s="9"/>
    </row>
    <row r="27" spans="1:9">
      <c r="A27" s="6"/>
      <c r="B27" s="7"/>
      <c r="C27" s="8"/>
      <c r="D27" s="8"/>
      <c r="E27" s="7"/>
      <c r="F27" s="7"/>
      <c r="G27" s="9"/>
    </row>
    <row r="28" spans="1:9">
      <c r="A28" s="6"/>
      <c r="B28" s="7"/>
      <c r="C28" s="8"/>
      <c r="D28" s="8"/>
      <c r="E28" s="7"/>
      <c r="F28" s="7"/>
      <c r="G28" s="9"/>
    </row>
    <row r="29" spans="1:9" ht="13.5" thickBot="1">
      <c r="A29" s="17"/>
      <c r="B29" s="15"/>
      <c r="C29" s="18"/>
      <c r="D29" s="18"/>
      <c r="E29" s="15"/>
      <c r="F29" s="15"/>
      <c r="G29" s="16"/>
    </row>
  </sheetData>
  <mergeCells count="17">
    <mergeCell ref="A1:G4"/>
    <mergeCell ref="A5:G5"/>
    <mergeCell ref="A7:G7"/>
    <mergeCell ref="A8:B8"/>
    <mergeCell ref="A13:A14"/>
    <mergeCell ref="B13:B14"/>
    <mergeCell ref="F9:G9"/>
    <mergeCell ref="A11:A12"/>
    <mergeCell ref="B11:B12"/>
    <mergeCell ref="A15:A16"/>
    <mergeCell ref="B15:B16"/>
    <mergeCell ref="D9:E9"/>
    <mergeCell ref="B24:C24"/>
    <mergeCell ref="B23:C23"/>
    <mergeCell ref="A17:B18"/>
    <mergeCell ref="E22:G22"/>
    <mergeCell ref="E23:G23"/>
  </mergeCells>
  <phoneticPr fontId="7" type="noConversion"/>
  <printOptions horizontalCentered="1" verticalCentered="1"/>
  <pageMargins left="0.78740157480314965" right="0.39370078740157483" top="0.39370078740157483" bottom="0.39370078740157483" header="0" footer="0"/>
  <pageSetup paperSize="9" orientation="landscape" r:id="rId1"/>
  <drawing r:id="rId2"/>
  <legacyDrawing r:id="rId3"/>
  <oleObjects>
    <oleObject progId="Word.Picture.8" shapeId="614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</vt:lpstr>
      <vt:lpstr>CRONOGRAMA</vt:lpstr>
      <vt:lpstr>PLANILHA!Area_de_impressao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xx</cp:lastModifiedBy>
  <cp:lastPrinted>2014-08-11T14:30:07Z</cp:lastPrinted>
  <dcterms:created xsi:type="dcterms:W3CDTF">2006-09-22T13:55:22Z</dcterms:created>
  <dcterms:modified xsi:type="dcterms:W3CDTF">2014-08-11T18:29:24Z</dcterms:modified>
</cp:coreProperties>
</file>